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Calibration Instruments" sheetId="1" r:id="rId1"/>
    <sheet name="Board B Ch1 (Case)" sheetId="2" r:id="rId2"/>
    <sheet name="Board B Ch2 (Hemisphere)" sheetId="3" r:id="rId3"/>
    <sheet name="Board A Ch1 (Case)" sheetId="4" r:id="rId4"/>
    <sheet name="Board A Ch2 (Hemishpere)" sheetId="5" r:id="rId5"/>
    <sheet name="65095 Backup Strain Gauge" sheetId="6" r:id="rId6"/>
    <sheet name="65096 PIR Strain Gauge" sheetId="7" r:id="rId7"/>
    <sheet name="65097 PSP Strain Gauge" sheetId="8" r:id="rId8"/>
  </sheets>
  <definedNames>
    <definedName name="_xlnm.Print_Area" localSheetId="1">'Board B Ch1 (Case)'!$A$1:$I$25</definedName>
    <definedName name="_xlnm.Print_Area" localSheetId="2">'Board B Ch2 (Hemisphere)'!$A$1:$I$25</definedName>
  </definedNames>
  <calcPr fullCalcOnLoad="1"/>
</workbook>
</file>

<file path=xl/sharedStrings.xml><?xml version="1.0" encoding="utf-8"?>
<sst xmlns="http://schemas.openxmlformats.org/spreadsheetml/2006/main" count="116" uniqueCount="72">
  <si>
    <t>Rb1</t>
  </si>
  <si>
    <t>Ohms</t>
  </si>
  <si>
    <t>VRb1</t>
  </si>
  <si>
    <t>Icase</t>
  </si>
  <si>
    <t>VrCase</t>
  </si>
  <si>
    <t>Rcase</t>
  </si>
  <si>
    <t>RcaseSet</t>
  </si>
  <si>
    <t>Error</t>
  </si>
  <si>
    <t>Irb1</t>
  </si>
  <si>
    <t>Deviance</t>
  </si>
  <si>
    <t>Ihemi</t>
  </si>
  <si>
    <t>VRb2</t>
  </si>
  <si>
    <t>Irb2</t>
  </si>
  <si>
    <t>Vrhemi</t>
  </si>
  <si>
    <t>Rhemi</t>
  </si>
  <si>
    <t>RhemiSet</t>
  </si>
  <si>
    <t>Rb2</t>
  </si>
  <si>
    <t>Vout</t>
  </si>
  <si>
    <t>Amplification</t>
  </si>
  <si>
    <t>Vin (Set)</t>
  </si>
  <si>
    <t>Voltage Standard</t>
  </si>
  <si>
    <t>EDC14456</t>
  </si>
  <si>
    <t>Instrument</t>
  </si>
  <si>
    <t>Serial Number</t>
  </si>
  <si>
    <t>Cal Date</t>
  </si>
  <si>
    <t>HP (Agilent) Multimeter</t>
  </si>
  <si>
    <t>US36043788</t>
  </si>
  <si>
    <t>Testing at</t>
  </si>
  <si>
    <t>Vin (act)</t>
  </si>
  <si>
    <t xml:space="preserve">set to gain of 500 </t>
  </si>
  <si>
    <t>Strain Gauge Amp 65096</t>
  </si>
  <si>
    <t>Strain Gauge Amp 65095</t>
  </si>
  <si>
    <t>Strain Gauge Amp 65097</t>
  </si>
  <si>
    <t>VRA1</t>
  </si>
  <si>
    <t>Ira1</t>
  </si>
  <si>
    <t>Ra1</t>
  </si>
  <si>
    <t>VRa2</t>
  </si>
  <si>
    <t>Ira2</t>
  </si>
  <si>
    <t>Ra2</t>
  </si>
  <si>
    <t>Model</t>
  </si>
  <si>
    <t>MV106</t>
  </si>
  <si>
    <t>HP34401A</t>
  </si>
  <si>
    <t>2008-Sep-15</t>
  </si>
  <si>
    <t>2008-Oct-07</t>
  </si>
  <si>
    <t>scope zero</t>
  </si>
  <si>
    <t>Scope Zero</t>
  </si>
  <si>
    <t>Reading</t>
  </si>
  <si>
    <t>Rb1 Value</t>
  </si>
  <si>
    <t>12.078 Supply Volts</t>
  </si>
  <si>
    <t>Rb2 Value</t>
  </si>
  <si>
    <t>12.073 Supply Volts</t>
  </si>
  <si>
    <t>RsetError</t>
  </si>
  <si>
    <t>(In Storage On Vessel)</t>
  </si>
  <si>
    <t>probe zero</t>
  </si>
  <si>
    <t>Measured Value</t>
  </si>
  <si>
    <t>Actual Ra1</t>
  </si>
  <si>
    <t>Actual Ra2</t>
  </si>
  <si>
    <t>Vo</t>
  </si>
  <si>
    <t>13.535 Supply Volts</t>
  </si>
  <si>
    <t>Board A Ch1 (Case)</t>
  </si>
  <si>
    <t>Board A Ch2 (Hemisphere)</t>
  </si>
  <si>
    <t>Board B Ch2 (Hemisphere)</t>
  </si>
  <si>
    <t>PIR - PSP Interface Circuit Calibration Instruments</t>
  </si>
  <si>
    <t>Technician</t>
  </si>
  <si>
    <t>David O'Gorman</t>
  </si>
  <si>
    <t>Date</t>
  </si>
  <si>
    <t>Board B Ch1 (Case)</t>
  </si>
  <si>
    <t>65095 Backup Strain Gauge</t>
  </si>
  <si>
    <t>65096 PIR Strain Gauge</t>
  </si>
  <si>
    <t>65097 PSP Strain Gauge</t>
  </si>
  <si>
    <t>Test Voltage Supply</t>
  </si>
  <si>
    <t>Mar 16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</si>
</sst>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">
    <font>
      <sz val="10"/>
      <name val="Arial"/>
      <family val="0"/>
    </font>
    <font>
      <sz val="8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  <xf numFmtId="15" fontId="0" fillId="0" borderId="0" xfId="0" applyNumberFormat="1" applyAlignment="1">
      <alignment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Amplification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'65095 Backup Strain Gauge'!$D$5:$D$19</c:f>
              <c:numCache/>
            </c:numRef>
          </c:val>
          <c:smooth val="0"/>
        </c:ser>
        <c:axId val="7683591"/>
        <c:axId val="35311504"/>
      </c:lineChart>
      <c:catAx>
        <c:axId val="7683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11504"/>
        <c:crosses val="autoZero"/>
        <c:auto val="1"/>
        <c:lblOffset val="100"/>
        <c:noMultiLvlLbl val="0"/>
      </c:catAx>
      <c:valAx>
        <c:axId val="35311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Ampification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83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'65096 PIR Strain Gauge'!$E$3:$E$10</c:f>
              <c:numCache/>
            </c:numRef>
          </c:val>
          <c:smooth val="0"/>
        </c:ser>
        <c:axId val="66598673"/>
        <c:axId val="38027978"/>
      </c:lineChart>
      <c:catAx>
        <c:axId val="66598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27978"/>
        <c:crosses val="autoZero"/>
        <c:auto val="1"/>
        <c:lblOffset val="100"/>
        <c:noMultiLvlLbl val="0"/>
      </c:catAx>
      <c:valAx>
        <c:axId val="38027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98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Amplification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'65097 PSP Strain Gauge'!$D$3:$D$17</c:f>
              <c:numCache/>
            </c:numRef>
          </c:val>
          <c:smooth val="0"/>
        </c:ser>
        <c:axId val="20111099"/>
        <c:axId val="5481956"/>
      </c:lineChart>
      <c:catAx>
        <c:axId val="20111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1956"/>
        <c:crosses val="autoZero"/>
        <c:auto val="1"/>
        <c:lblOffset val="100"/>
        <c:noMultiLvlLbl val="0"/>
      </c:catAx>
      <c:valAx>
        <c:axId val="5481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Ampification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11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22</xdr:row>
      <xdr:rowOff>0</xdr:rowOff>
    </xdr:from>
    <xdr:to>
      <xdr:col>6</xdr:col>
      <xdr:colOff>552450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552450" y="3562350"/>
        <a:ext cx="38100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15</xdr:row>
      <xdr:rowOff>9525</xdr:rowOff>
    </xdr:from>
    <xdr:to>
      <xdr:col>7</xdr:col>
      <xdr:colOff>133350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742950" y="2438400"/>
        <a:ext cx="38481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20</xdr:row>
      <xdr:rowOff>28575</xdr:rowOff>
    </xdr:from>
    <xdr:to>
      <xdr:col>7</xdr:col>
      <xdr:colOff>238125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847725" y="3267075"/>
        <a:ext cx="38481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2"/>
  <sheetViews>
    <sheetView tabSelected="1" view="pageBreakPreview" zoomScale="60" workbookViewId="0" topLeftCell="A1">
      <selection activeCell="B13" sqref="B13"/>
    </sheetView>
  </sheetViews>
  <sheetFormatPr defaultColWidth="9.140625" defaultRowHeight="12.75"/>
  <cols>
    <col min="2" max="2" width="11.140625" style="0" bestFit="1" customWidth="1"/>
    <col min="3" max="4" width="11.57421875" style="0" customWidth="1"/>
    <col min="5" max="5" width="15.28125" style="0" customWidth="1"/>
    <col min="6" max="6" width="9.421875" style="0" bestFit="1" customWidth="1"/>
  </cols>
  <sheetData>
    <row r="3" spans="2:7" ht="12.75">
      <c r="B3" s="14" t="s">
        <v>62</v>
      </c>
      <c r="C3" s="14"/>
      <c r="D3" s="14"/>
      <c r="E3" s="14"/>
      <c r="F3" s="14"/>
      <c r="G3" s="14"/>
    </row>
    <row r="4" spans="2:7" ht="12.75">
      <c r="B4" s="15" t="s">
        <v>22</v>
      </c>
      <c r="C4" s="15"/>
      <c r="D4" s="2" t="s">
        <v>39</v>
      </c>
      <c r="E4" s="2" t="s">
        <v>23</v>
      </c>
      <c r="F4" s="15" t="s">
        <v>24</v>
      </c>
      <c r="G4" s="15"/>
    </row>
    <row r="5" spans="2:7" ht="12.75">
      <c r="B5" s="16" t="s">
        <v>20</v>
      </c>
      <c r="C5" s="16"/>
      <c r="D5" s="5" t="s">
        <v>40</v>
      </c>
      <c r="E5" s="3" t="s">
        <v>21</v>
      </c>
      <c r="F5" s="17" t="s">
        <v>43</v>
      </c>
      <c r="G5" s="17"/>
    </row>
    <row r="6" spans="2:7" ht="12.75">
      <c r="B6" s="16" t="s">
        <v>25</v>
      </c>
      <c r="C6" s="16"/>
      <c r="D6" s="5" t="s">
        <v>41</v>
      </c>
      <c r="E6" s="3" t="s">
        <v>26</v>
      </c>
      <c r="F6" s="17" t="s">
        <v>42</v>
      </c>
      <c r="G6" s="17"/>
    </row>
    <row r="8" ht="12.75">
      <c r="B8" t="s">
        <v>63</v>
      </c>
    </row>
    <row r="9" ht="12.75">
      <c r="B9" t="s">
        <v>64</v>
      </c>
    </row>
    <row r="11" ht="12.75">
      <c r="B11" t="s">
        <v>65</v>
      </c>
    </row>
    <row r="12" ht="12.75">
      <c r="B12" s="11">
        <v>39868</v>
      </c>
    </row>
  </sheetData>
  <mergeCells count="7">
    <mergeCell ref="B3:G3"/>
    <mergeCell ref="B4:C4"/>
    <mergeCell ref="B6:C6"/>
    <mergeCell ref="F4:G4"/>
    <mergeCell ref="F5:G5"/>
    <mergeCell ref="F6:G6"/>
    <mergeCell ref="B5:C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60" workbookViewId="0" topLeftCell="A1">
      <selection activeCell="L15" sqref="L15"/>
    </sheetView>
  </sheetViews>
  <sheetFormatPr defaultColWidth="9.140625" defaultRowHeight="12.75"/>
  <cols>
    <col min="1" max="2" width="9.28125" style="0" bestFit="1" customWidth="1"/>
    <col min="3" max="3" width="14.421875" style="0" bestFit="1" customWidth="1"/>
    <col min="4" max="4" width="12.421875" style="0" customWidth="1"/>
    <col min="5" max="5" width="8.8515625" style="0" customWidth="1"/>
    <col min="6" max="6" width="10.57421875" style="0" bestFit="1" customWidth="1"/>
    <col min="7" max="8" width="9.28125" style="0" bestFit="1" customWidth="1"/>
    <col min="9" max="9" width="15.140625" style="0" bestFit="1" customWidth="1"/>
    <col min="10" max="10" width="10.7109375" style="0" customWidth="1"/>
    <col min="11" max="11" width="9.28125" style="0" customWidth="1"/>
  </cols>
  <sheetData>
    <row r="1" spans="2:9" ht="12.75">
      <c r="B1" s="14" t="s">
        <v>66</v>
      </c>
      <c r="C1" s="14"/>
      <c r="D1" s="14"/>
      <c r="E1" s="14"/>
      <c r="F1" s="14"/>
      <c r="G1" s="14"/>
      <c r="H1" s="14"/>
      <c r="I1" s="14"/>
    </row>
    <row r="2" spans="1:9" ht="12.75">
      <c r="A2" s="3"/>
      <c r="B2" s="2" t="s">
        <v>2</v>
      </c>
      <c r="C2" s="2" t="s">
        <v>8</v>
      </c>
      <c r="D2" s="2" t="s">
        <v>3</v>
      </c>
      <c r="E2" s="2" t="s">
        <v>9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12.75">
      <c r="A3" s="3">
        <v>0</v>
      </c>
      <c r="B3" s="3">
        <v>0.87273</v>
      </c>
      <c r="C3" s="3">
        <f aca="true" t="shared" si="0" ref="C3:C11">B3/$A$15</f>
        <v>8.724606713907415E-05</v>
      </c>
      <c r="D3" s="3">
        <f aca="true" t="shared" si="1" ref="D3:D11">F3/G3</f>
        <v>8.724565925122084E-05</v>
      </c>
      <c r="E3" s="4">
        <f aca="true" t="shared" si="2" ref="E3:E11">(C3-D3)/D3</f>
        <v>4.675165008881861E-06</v>
      </c>
      <c r="F3" s="3">
        <v>2.5727</v>
      </c>
      <c r="G3" s="3">
        <v>29488</v>
      </c>
      <c r="H3" s="3">
        <v>29490</v>
      </c>
      <c r="I3" s="3">
        <f aca="true" t="shared" si="3" ref="I3:I11">(H3-G3)/H3</f>
        <v>6.78195998643608E-05</v>
      </c>
    </row>
    <row r="4" spans="1:9" ht="12.75">
      <c r="A4" s="3">
        <v>1</v>
      </c>
      <c r="B4" s="3">
        <v>1.0299</v>
      </c>
      <c r="C4" s="3">
        <f t="shared" si="0"/>
        <v>0.0001029582167984743</v>
      </c>
      <c r="D4" s="3">
        <f t="shared" si="1"/>
        <v>0.0001029535864978903</v>
      </c>
      <c r="E4" s="4">
        <f t="shared" si="2"/>
        <v>4.497464091841548E-05</v>
      </c>
      <c r="F4" s="3">
        <v>2.4156</v>
      </c>
      <c r="G4" s="3">
        <v>23463</v>
      </c>
      <c r="H4" s="3">
        <v>23460</v>
      </c>
      <c r="I4" s="3">
        <f t="shared" si="3"/>
        <v>-0.0001278772378516624</v>
      </c>
    </row>
    <row r="5" spans="1:9" ht="12.75">
      <c r="A5" s="3">
        <v>2</v>
      </c>
      <c r="B5" s="3">
        <v>1.19718</v>
      </c>
      <c r="C5" s="3">
        <f t="shared" si="0"/>
        <v>0.00011968105445848864</v>
      </c>
      <c r="D5" s="3">
        <f t="shared" si="1"/>
        <v>0.00011966576188195222</v>
      </c>
      <c r="E5" s="4">
        <f t="shared" si="2"/>
        <v>0.00012779408492387512</v>
      </c>
      <c r="F5" s="3">
        <v>2.2484</v>
      </c>
      <c r="G5" s="3">
        <v>18789</v>
      </c>
      <c r="H5" s="3">
        <v>18790</v>
      </c>
      <c r="I5" s="3">
        <f t="shared" si="3"/>
        <v>5.321979776476849E-05</v>
      </c>
    </row>
    <row r="6" spans="1:9" ht="12.75">
      <c r="A6" s="3">
        <v>3</v>
      </c>
      <c r="B6" s="3">
        <v>1.3714</v>
      </c>
      <c r="C6" s="3">
        <f t="shared" si="0"/>
        <v>0.0001370976779468178</v>
      </c>
      <c r="D6" s="3">
        <f t="shared" si="1"/>
        <v>0.00013709847984137474</v>
      </c>
      <c r="E6" s="4">
        <f t="shared" si="2"/>
        <v>-5.8490404698088195E-06</v>
      </c>
      <c r="F6" s="3">
        <v>2.0743</v>
      </c>
      <c r="G6" s="3">
        <v>15130</v>
      </c>
      <c r="H6" s="3">
        <v>15130</v>
      </c>
      <c r="I6" s="3">
        <f t="shared" si="3"/>
        <v>0</v>
      </c>
    </row>
    <row r="7" spans="1:9" ht="12.75">
      <c r="A7" s="3">
        <v>4</v>
      </c>
      <c r="B7" s="3">
        <v>1.5482</v>
      </c>
      <c r="C7" s="3">
        <f t="shared" si="0"/>
        <v>0.00015477222181512566</v>
      </c>
      <c r="D7" s="3">
        <f t="shared" si="1"/>
        <v>0.00015477977161500815</v>
      </c>
      <c r="E7" s="4">
        <f t="shared" si="2"/>
        <v>-4.8777691062034736E-05</v>
      </c>
      <c r="F7" s="3">
        <v>1.8976</v>
      </c>
      <c r="G7" s="3">
        <v>12260</v>
      </c>
      <c r="H7" s="3">
        <v>12260</v>
      </c>
      <c r="I7" s="3">
        <f t="shared" si="3"/>
        <v>0</v>
      </c>
    </row>
    <row r="8" spans="1:9" ht="12.75">
      <c r="A8" s="3">
        <v>5</v>
      </c>
      <c r="B8" s="3">
        <v>1.7227</v>
      </c>
      <c r="C8" s="3">
        <f t="shared" si="0"/>
        <v>0.00017221683666252224</v>
      </c>
      <c r="D8" s="3">
        <f t="shared" si="1"/>
        <v>0.00017220773250991797</v>
      </c>
      <c r="E8" s="4">
        <f t="shared" si="2"/>
        <v>5.2867269498177505E-05</v>
      </c>
      <c r="F8" s="3">
        <v>1.7233</v>
      </c>
      <c r="G8" s="3">
        <v>10007.1</v>
      </c>
      <c r="H8" s="3">
        <v>10000</v>
      </c>
      <c r="I8" s="3">
        <f t="shared" si="3"/>
        <v>-0.0007100000000000363</v>
      </c>
    </row>
    <row r="9" spans="1:9" ht="12.75">
      <c r="A9" s="3">
        <v>6</v>
      </c>
      <c r="B9" s="3">
        <v>1.8944</v>
      </c>
      <c r="C9" s="3">
        <f t="shared" si="0"/>
        <v>0.0001893815379192443</v>
      </c>
      <c r="D9" s="3">
        <f t="shared" si="1"/>
        <v>0.00018937258204273914</v>
      </c>
      <c r="E9" s="4">
        <f t="shared" si="2"/>
        <v>4.729236095615097E-05</v>
      </c>
      <c r="F9" s="3">
        <v>1.5517</v>
      </c>
      <c r="G9" s="3">
        <v>8193.9</v>
      </c>
      <c r="H9" s="3">
        <v>8194</v>
      </c>
      <c r="I9" s="3">
        <f t="shared" si="3"/>
        <v>1.2204051745223798E-05</v>
      </c>
    </row>
    <row r="10" spans="1:9" ht="12.75">
      <c r="A10" s="3">
        <v>7</v>
      </c>
      <c r="B10" s="3">
        <v>2.0575</v>
      </c>
      <c r="C10" s="3">
        <f t="shared" si="0"/>
        <v>0.00020568650457603735</v>
      </c>
      <c r="D10" s="3">
        <f t="shared" si="1"/>
        <v>0.00020568111134148872</v>
      </c>
      <c r="E10" s="4">
        <f t="shared" si="2"/>
        <v>2.622134095567058E-05</v>
      </c>
      <c r="F10" s="3">
        <v>1.3888</v>
      </c>
      <c r="G10" s="3">
        <v>6752.2</v>
      </c>
      <c r="H10" s="3">
        <v>6752</v>
      </c>
      <c r="I10" s="3">
        <f t="shared" si="3"/>
        <v>-2.962085308054178E-05</v>
      </c>
    </row>
    <row r="11" spans="1:11" ht="12.75">
      <c r="A11" s="3">
        <v>8</v>
      </c>
      <c r="B11" s="3">
        <v>2.2107</v>
      </c>
      <c r="C11" s="3">
        <f t="shared" si="0"/>
        <v>0.00022100177675151678</v>
      </c>
      <c r="D11" s="3">
        <f t="shared" si="1"/>
        <v>0.00022099615487793973</v>
      </c>
      <c r="E11" s="4">
        <f t="shared" si="2"/>
        <v>2.5438784580438106E-05</v>
      </c>
      <c r="F11" s="3">
        <v>1.2357</v>
      </c>
      <c r="G11" s="3">
        <v>5591.5</v>
      </c>
      <c r="H11" s="3">
        <v>5592</v>
      </c>
      <c r="I11" s="3">
        <f t="shared" si="3"/>
        <v>8.94134477825465E-05</v>
      </c>
      <c r="J11" s="12"/>
      <c r="K11" s="13"/>
    </row>
    <row r="14" spans="1:2" ht="12.75">
      <c r="A14" s="15" t="s">
        <v>0</v>
      </c>
      <c r="B14" s="15"/>
    </row>
    <row r="15" spans="1:2" ht="12.75">
      <c r="A15" s="2">
        <f>D21</f>
        <v>10003.087000000001</v>
      </c>
      <c r="B15" s="2" t="s">
        <v>1</v>
      </c>
    </row>
    <row r="18" spans="3:6" ht="12.75">
      <c r="C18" s="15" t="s">
        <v>44</v>
      </c>
      <c r="D18" s="15"/>
      <c r="F18" s="2" t="s">
        <v>24</v>
      </c>
    </row>
    <row r="19" spans="3:6" ht="12.75">
      <c r="C19" s="3" t="s">
        <v>45</v>
      </c>
      <c r="D19" s="3">
        <v>0.113</v>
      </c>
      <c r="F19" s="6">
        <v>39840</v>
      </c>
    </row>
    <row r="20" spans="3:4" ht="12.75">
      <c r="C20" s="3" t="s">
        <v>46</v>
      </c>
      <c r="D20" s="3">
        <v>10003.2</v>
      </c>
    </row>
    <row r="21" spans="1:4" ht="12.75">
      <c r="A21" s="18" t="s">
        <v>27</v>
      </c>
      <c r="B21" s="19"/>
      <c r="C21" s="3" t="s">
        <v>47</v>
      </c>
      <c r="D21" s="3">
        <f>D20-D19</f>
        <v>10003.087000000001</v>
      </c>
    </row>
    <row r="22" spans="1:2" ht="12.75">
      <c r="A22" s="18" t="s">
        <v>48</v>
      </c>
      <c r="B22" s="18"/>
    </row>
    <row r="24" spans="1:2" ht="12.75">
      <c r="A24" s="18" t="s">
        <v>57</v>
      </c>
      <c r="B24" s="18"/>
    </row>
    <row r="25" spans="1:2" ht="12.75">
      <c r="A25" s="18">
        <v>3.4475</v>
      </c>
      <c r="B25" s="18"/>
    </row>
  </sheetData>
  <mergeCells count="7">
    <mergeCell ref="A24:B24"/>
    <mergeCell ref="A25:B25"/>
    <mergeCell ref="A14:B14"/>
    <mergeCell ref="C18:D18"/>
    <mergeCell ref="B1:I1"/>
    <mergeCell ref="A21:B21"/>
    <mergeCell ref="A22:B22"/>
  </mergeCells>
  <printOptions/>
  <pageMargins left="0.75" right="0.75" top="1" bottom="1" header="0.5" footer="0.5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60" workbookViewId="0" topLeftCell="A1">
      <selection activeCell="L13" sqref="L13"/>
    </sheetView>
  </sheetViews>
  <sheetFormatPr defaultColWidth="9.140625" defaultRowHeight="12.75"/>
  <cols>
    <col min="1" max="2" width="9.28125" style="0" bestFit="1" customWidth="1"/>
    <col min="3" max="3" width="14.421875" style="0" bestFit="1" customWidth="1"/>
    <col min="4" max="4" width="12.421875" style="0" customWidth="1"/>
    <col min="5" max="5" width="8.8515625" style="0" customWidth="1"/>
    <col min="6" max="6" width="10.57421875" style="0" bestFit="1" customWidth="1"/>
    <col min="7" max="8" width="9.28125" style="0" bestFit="1" customWidth="1"/>
    <col min="9" max="9" width="15.140625" style="0" bestFit="1" customWidth="1"/>
    <col min="10" max="10" width="10.7109375" style="0" customWidth="1"/>
    <col min="11" max="11" width="9.28125" style="0" customWidth="1"/>
  </cols>
  <sheetData>
    <row r="1" spans="2:9" ht="12.75">
      <c r="B1" s="14" t="s">
        <v>61</v>
      </c>
      <c r="C1" s="14"/>
      <c r="D1" s="14"/>
      <c r="E1" s="14"/>
      <c r="F1" s="14"/>
      <c r="G1" s="14"/>
      <c r="H1" s="14"/>
      <c r="I1" s="14"/>
    </row>
    <row r="2" spans="1:9" ht="12.75">
      <c r="A2" s="3"/>
      <c r="B2" s="2" t="s">
        <v>11</v>
      </c>
      <c r="C2" s="2" t="s">
        <v>12</v>
      </c>
      <c r="D2" s="2" t="s">
        <v>3</v>
      </c>
      <c r="E2" s="2" t="s">
        <v>9</v>
      </c>
      <c r="F2" s="2" t="s">
        <v>4</v>
      </c>
      <c r="G2" s="2" t="s">
        <v>5</v>
      </c>
      <c r="H2" s="2" t="s">
        <v>6</v>
      </c>
      <c r="I2" s="2" t="s">
        <v>51</v>
      </c>
    </row>
    <row r="3" spans="1:9" ht="12.75">
      <c r="A3" s="3">
        <v>0</v>
      </c>
      <c r="B3" s="3">
        <v>0.87287</v>
      </c>
      <c r="C3" s="3">
        <f aca="true" t="shared" si="0" ref="C3:C11">B3/$A$15</f>
        <v>8.723037876114615E-05</v>
      </c>
      <c r="D3" s="3">
        <f aca="true" t="shared" si="1" ref="D3:D11">F3/G3</f>
        <v>8.723296032553407E-05</v>
      </c>
      <c r="E3" s="4">
        <f aca="true" t="shared" si="2" ref="E3:E11">(C3-D3)/D3</f>
        <v>-2.959391012623526E-05</v>
      </c>
      <c r="F3" s="3">
        <v>2.5725</v>
      </c>
      <c r="G3" s="3">
        <v>29490</v>
      </c>
      <c r="H3" s="3">
        <v>29490</v>
      </c>
      <c r="I3" s="3">
        <f aca="true" t="shared" si="3" ref="I3:I11">(H3-G3)/H3</f>
        <v>0</v>
      </c>
    </row>
    <row r="4" spans="1:9" ht="12.75">
      <c r="A4" s="3">
        <v>1</v>
      </c>
      <c r="B4" s="3">
        <v>1.03013</v>
      </c>
      <c r="C4" s="3">
        <f t="shared" si="0"/>
        <v>0.00010294617763609641</v>
      </c>
      <c r="D4" s="3">
        <f t="shared" si="1"/>
        <v>0.00010294970161977834</v>
      </c>
      <c r="E4" s="4">
        <f t="shared" si="2"/>
        <v>-3.423014954375983E-05</v>
      </c>
      <c r="F4" s="3">
        <v>2.4152</v>
      </c>
      <c r="G4" s="3">
        <v>23460</v>
      </c>
      <c r="H4" s="3">
        <v>23460</v>
      </c>
      <c r="I4" s="3">
        <f t="shared" si="3"/>
        <v>0</v>
      </c>
    </row>
    <row r="5" spans="1:9" ht="12.75">
      <c r="A5" s="3">
        <v>2</v>
      </c>
      <c r="B5" s="3">
        <v>1.19724</v>
      </c>
      <c r="C5" s="3">
        <f t="shared" si="0"/>
        <v>0.00011964633756228833</v>
      </c>
      <c r="D5" s="3">
        <f t="shared" si="1"/>
        <v>0.00011964874933475254</v>
      </c>
      <c r="E5" s="4">
        <f t="shared" si="2"/>
        <v>-2.0157105507718726E-05</v>
      </c>
      <c r="F5" s="3">
        <v>2.2482</v>
      </c>
      <c r="G5" s="3">
        <v>18790</v>
      </c>
      <c r="H5" s="3">
        <v>18790</v>
      </c>
      <c r="I5" s="3">
        <f t="shared" si="3"/>
        <v>0</v>
      </c>
    </row>
    <row r="6" spans="1:9" ht="12.75">
      <c r="A6" s="3">
        <v>3</v>
      </c>
      <c r="B6" s="3">
        <v>1.3716</v>
      </c>
      <c r="C6" s="3">
        <f t="shared" si="0"/>
        <v>0.0001370710271962469</v>
      </c>
      <c r="D6" s="3">
        <f t="shared" si="1"/>
        <v>0.0001370720423000661</v>
      </c>
      <c r="E6" s="4">
        <f t="shared" si="2"/>
        <v>-7.4056226358423335E-06</v>
      </c>
      <c r="F6" s="3">
        <v>2.0739</v>
      </c>
      <c r="G6" s="3">
        <v>15130</v>
      </c>
      <c r="H6" s="3">
        <v>15130</v>
      </c>
      <c r="I6" s="3">
        <f t="shared" si="3"/>
        <v>0</v>
      </c>
    </row>
    <row r="7" spans="1:9" ht="12.75">
      <c r="A7" s="3">
        <v>4</v>
      </c>
      <c r="B7" s="3">
        <v>1.5484</v>
      </c>
      <c r="C7" s="3">
        <f t="shared" si="0"/>
        <v>0.00015473955855254356</v>
      </c>
      <c r="D7" s="3">
        <f t="shared" si="1"/>
        <v>0.00015474714518760196</v>
      </c>
      <c r="E7" s="4">
        <f t="shared" si="2"/>
        <v>-4.902600981236858E-05</v>
      </c>
      <c r="F7" s="3">
        <v>1.8972</v>
      </c>
      <c r="G7" s="3">
        <v>12260</v>
      </c>
      <c r="H7" s="3">
        <v>12260</v>
      </c>
      <c r="I7" s="3">
        <f t="shared" si="3"/>
        <v>0</v>
      </c>
    </row>
    <row r="8" spans="1:9" ht="12.75">
      <c r="A8" s="3">
        <v>5</v>
      </c>
      <c r="B8" s="3">
        <v>1.723</v>
      </c>
      <c r="C8" s="3">
        <f t="shared" si="0"/>
        <v>0.00017218823261820753</v>
      </c>
      <c r="D8" s="3">
        <f t="shared" si="1"/>
        <v>0.00017217358279363555</v>
      </c>
      <c r="E8" s="4">
        <f t="shared" si="2"/>
        <v>8.508752814614987E-05</v>
      </c>
      <c r="F8" s="3">
        <v>1.7227</v>
      </c>
      <c r="G8" s="3">
        <v>10005.6</v>
      </c>
      <c r="H8" s="3">
        <v>10000</v>
      </c>
      <c r="I8" s="3">
        <f t="shared" si="3"/>
        <v>-0.0005600000000000364</v>
      </c>
    </row>
    <row r="9" spans="1:9" ht="12.75">
      <c r="A9" s="3">
        <v>6</v>
      </c>
      <c r="B9" s="3">
        <v>1.8945</v>
      </c>
      <c r="C9" s="3">
        <f t="shared" si="0"/>
        <v>0.0001893271077743437</v>
      </c>
      <c r="D9" s="3">
        <f t="shared" si="1"/>
        <v>0.00018931452351024494</v>
      </c>
      <c r="E9" s="4">
        <f t="shared" si="2"/>
        <v>6.647278753583263E-05</v>
      </c>
      <c r="F9" s="3">
        <v>1.5513</v>
      </c>
      <c r="G9" s="3">
        <v>8194.3</v>
      </c>
      <c r="H9" s="3">
        <v>8194</v>
      </c>
      <c r="I9" s="3">
        <f t="shared" si="3"/>
        <v>-3.66121552354494E-05</v>
      </c>
    </row>
    <row r="10" spans="1:9" ht="12.75">
      <c r="A10" s="3">
        <v>7</v>
      </c>
      <c r="B10" s="3">
        <v>2.0576</v>
      </c>
      <c r="C10" s="3">
        <f t="shared" si="0"/>
        <v>0.0002056265278207915</v>
      </c>
      <c r="D10" s="3">
        <f t="shared" si="1"/>
        <v>0.0002056157810556247</v>
      </c>
      <c r="E10" s="4">
        <f t="shared" si="2"/>
        <v>5.226624683981865E-05</v>
      </c>
      <c r="F10" s="3">
        <v>1.3884</v>
      </c>
      <c r="G10" s="3">
        <v>6752.4</v>
      </c>
      <c r="H10" s="3">
        <v>6752</v>
      </c>
      <c r="I10" s="3">
        <f t="shared" si="3"/>
        <v>-5.924170616108356E-05</v>
      </c>
    </row>
    <row r="11" spans="1:11" ht="12.75">
      <c r="A11" s="3">
        <v>8</v>
      </c>
      <c r="B11" s="3">
        <v>2.2108</v>
      </c>
      <c r="C11" s="3">
        <f t="shared" si="0"/>
        <v>0.00022093659005939243</v>
      </c>
      <c r="D11" s="3">
        <f t="shared" si="1"/>
        <v>0.00022092066671435724</v>
      </c>
      <c r="E11" s="4">
        <f t="shared" si="2"/>
        <v>7.207720885514552E-05</v>
      </c>
      <c r="F11" s="3">
        <v>1.2353</v>
      </c>
      <c r="G11" s="3">
        <v>5591.6</v>
      </c>
      <c r="H11" s="3">
        <v>5592</v>
      </c>
      <c r="I11" s="3">
        <f t="shared" si="3"/>
        <v>7.153075822597214E-05</v>
      </c>
      <c r="J11" s="12"/>
      <c r="K11" s="13"/>
    </row>
    <row r="14" spans="1:2" ht="12.75">
      <c r="A14" s="15" t="s">
        <v>16</v>
      </c>
      <c r="B14" s="15"/>
    </row>
    <row r="15" spans="1:2" ht="12.75">
      <c r="A15" s="2">
        <f>D21</f>
        <v>10006.491</v>
      </c>
      <c r="B15" s="2" t="s">
        <v>1</v>
      </c>
    </row>
    <row r="18" spans="3:6" ht="12.75">
      <c r="C18" s="15" t="s">
        <v>44</v>
      </c>
      <c r="D18" s="15"/>
      <c r="F18" s="2" t="s">
        <v>24</v>
      </c>
    </row>
    <row r="19" spans="3:6" ht="12.75">
      <c r="C19" s="3" t="s">
        <v>45</v>
      </c>
      <c r="D19" s="3">
        <v>0.109</v>
      </c>
      <c r="F19" s="6">
        <v>39840</v>
      </c>
    </row>
    <row r="20" spans="3:4" ht="12.75">
      <c r="C20" s="3" t="s">
        <v>46</v>
      </c>
      <c r="D20" s="3">
        <v>10006.6</v>
      </c>
    </row>
    <row r="21" spans="1:4" ht="12.75">
      <c r="A21" s="20" t="s">
        <v>27</v>
      </c>
      <c r="B21" s="21"/>
      <c r="C21" s="3" t="s">
        <v>49</v>
      </c>
      <c r="D21" s="3">
        <f>D20-D19</f>
        <v>10006.491</v>
      </c>
    </row>
    <row r="22" spans="1:2" ht="12.75">
      <c r="A22" s="20" t="s">
        <v>50</v>
      </c>
      <c r="B22" s="21"/>
    </row>
    <row r="24" spans="1:2" ht="12.75">
      <c r="A24" s="18" t="s">
        <v>57</v>
      </c>
      <c r="B24" s="18"/>
    </row>
    <row r="25" spans="1:2" ht="12.75">
      <c r="A25" s="18">
        <v>3.4473</v>
      </c>
      <c r="B25" s="18"/>
    </row>
  </sheetData>
  <mergeCells count="7">
    <mergeCell ref="B1:I1"/>
    <mergeCell ref="A24:B24"/>
    <mergeCell ref="A25:B25"/>
    <mergeCell ref="A14:B14"/>
    <mergeCell ref="A21:B21"/>
    <mergeCell ref="A22:B22"/>
    <mergeCell ref="C18:D18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60" workbookViewId="0" topLeftCell="A1">
      <selection activeCell="A15" sqref="A15"/>
    </sheetView>
  </sheetViews>
  <sheetFormatPr defaultColWidth="9.140625" defaultRowHeight="12.75"/>
  <cols>
    <col min="1" max="2" width="9.28125" style="0" bestFit="1" customWidth="1"/>
    <col min="3" max="3" width="14.421875" style="0" bestFit="1" customWidth="1"/>
    <col min="4" max="4" width="12.421875" style="0" customWidth="1"/>
    <col min="5" max="5" width="8.8515625" style="0" customWidth="1"/>
    <col min="6" max="8" width="9.28125" style="0" bestFit="1" customWidth="1"/>
    <col min="9" max="9" width="15.140625" style="0" bestFit="1" customWidth="1"/>
    <col min="10" max="10" width="10.7109375" style="0" customWidth="1"/>
    <col min="11" max="11" width="9.28125" style="0" customWidth="1"/>
  </cols>
  <sheetData>
    <row r="1" spans="2:9" ht="12.75">
      <c r="B1" s="14" t="s">
        <v>59</v>
      </c>
      <c r="C1" s="14"/>
      <c r="D1" s="14"/>
      <c r="E1" s="14"/>
      <c r="F1" s="14"/>
      <c r="G1" s="14"/>
      <c r="H1" s="14"/>
      <c r="I1" s="14"/>
    </row>
    <row r="2" spans="1:9" ht="12.75">
      <c r="A2" s="3"/>
      <c r="B2" s="3" t="s">
        <v>33</v>
      </c>
      <c r="C2" s="3" t="s">
        <v>34</v>
      </c>
      <c r="D2" s="3" t="s">
        <v>3</v>
      </c>
      <c r="E2" s="3" t="s">
        <v>9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ht="12.75">
      <c r="A3" s="3">
        <v>0</v>
      </c>
      <c r="B3" s="7">
        <v>0.87964</v>
      </c>
      <c r="C3" s="3">
        <f aca="true" t="shared" si="0" ref="C3:C11">B3/$A$15</f>
        <v>8.796751870074802E-05</v>
      </c>
      <c r="D3" s="3">
        <f aca="true" t="shared" si="1" ref="D3:D11">F3/G3</f>
        <v>8.798358932628081E-05</v>
      </c>
      <c r="E3" s="4">
        <f aca="true" t="shared" si="2" ref="E3:E11">(C3-D3)/D3</f>
        <v>-0.00018265480705942296</v>
      </c>
      <c r="F3" s="7">
        <v>2.5949</v>
      </c>
      <c r="G3" s="7">
        <v>29493</v>
      </c>
      <c r="H3" s="3">
        <v>29490</v>
      </c>
      <c r="I3" s="3">
        <f aca="true" t="shared" si="3" ref="I3:I11">(H3-G3)/H3</f>
        <v>-0.0001017293997965412</v>
      </c>
    </row>
    <row r="4" spans="1:9" ht="12.75">
      <c r="A4" s="3">
        <v>1</v>
      </c>
      <c r="B4" s="7">
        <v>1.03841</v>
      </c>
      <c r="C4" s="3">
        <f t="shared" si="0"/>
        <v>0.00010384515380615224</v>
      </c>
      <c r="D4" s="3">
        <f t="shared" si="1"/>
        <v>0.0001038581233746856</v>
      </c>
      <c r="E4" s="4">
        <f t="shared" si="2"/>
        <v>-0.00012487774775754278</v>
      </c>
      <c r="F4" s="7">
        <v>2.4362</v>
      </c>
      <c r="G4" s="7">
        <v>23457</v>
      </c>
      <c r="H4" s="3">
        <v>23460</v>
      </c>
      <c r="I4" s="3">
        <f t="shared" si="3"/>
        <v>0.0001278772378516624</v>
      </c>
    </row>
    <row r="5" spans="1:9" ht="12.75">
      <c r="A5" s="3">
        <v>2</v>
      </c>
      <c r="B5" s="7">
        <v>1.207</v>
      </c>
      <c r="C5" s="3">
        <f t="shared" si="0"/>
        <v>0.00012070482819312773</v>
      </c>
      <c r="D5" s="3">
        <f t="shared" si="1"/>
        <v>0.00012070139960619446</v>
      </c>
      <c r="E5" s="4">
        <f t="shared" si="2"/>
        <v>2.8405527561871284E-05</v>
      </c>
      <c r="F5" s="7">
        <v>2.2681</v>
      </c>
      <c r="G5" s="7">
        <v>18791</v>
      </c>
      <c r="H5" s="3">
        <v>18790</v>
      </c>
      <c r="I5" s="3">
        <f t="shared" si="3"/>
        <v>-5.321979776476849E-05</v>
      </c>
    </row>
    <row r="6" spans="1:9" ht="12.75">
      <c r="A6" s="3">
        <v>3</v>
      </c>
      <c r="B6" s="7">
        <v>1.3826</v>
      </c>
      <c r="C6" s="3">
        <f t="shared" si="0"/>
        <v>0.00013826553062122485</v>
      </c>
      <c r="D6" s="3">
        <f t="shared" si="1"/>
        <v>0.00013828816920026437</v>
      </c>
      <c r="E6" s="4">
        <f t="shared" si="2"/>
        <v>-0.00016370582653919683</v>
      </c>
      <c r="F6" s="7">
        <v>2.0923</v>
      </c>
      <c r="G6" s="7">
        <v>15130</v>
      </c>
      <c r="H6" s="3">
        <v>15130</v>
      </c>
      <c r="I6" s="3">
        <f t="shared" si="3"/>
        <v>0</v>
      </c>
    </row>
    <row r="7" spans="1:9" ht="12.75">
      <c r="A7" s="3">
        <v>4</v>
      </c>
      <c r="B7" s="7">
        <v>1.561</v>
      </c>
      <c r="C7" s="3">
        <f t="shared" si="0"/>
        <v>0.00015610624424976997</v>
      </c>
      <c r="D7" s="3">
        <f t="shared" si="1"/>
        <v>0.00015612561174551385</v>
      </c>
      <c r="E7" s="4">
        <f t="shared" si="2"/>
        <v>-0.00012405072766311057</v>
      </c>
      <c r="F7" s="7">
        <v>1.9141</v>
      </c>
      <c r="G7" s="7">
        <v>12260</v>
      </c>
      <c r="H7" s="3">
        <v>12260</v>
      </c>
      <c r="I7" s="3">
        <f t="shared" si="3"/>
        <v>0</v>
      </c>
    </row>
    <row r="8" spans="1:9" ht="12.75">
      <c r="A8" s="3">
        <v>5</v>
      </c>
      <c r="B8" s="7">
        <v>1.7374</v>
      </c>
      <c r="C8" s="3">
        <f t="shared" si="0"/>
        <v>0.00017374694987799512</v>
      </c>
      <c r="D8" s="3">
        <f t="shared" si="1"/>
        <v>0.00017378304867805288</v>
      </c>
      <c r="E8" s="4">
        <f t="shared" si="2"/>
        <v>-0.00020772336733852208</v>
      </c>
      <c r="F8" s="7">
        <v>1.7379</v>
      </c>
      <c r="G8" s="7">
        <v>10000.4</v>
      </c>
      <c r="H8" s="3">
        <v>10000</v>
      </c>
      <c r="I8" s="3">
        <f t="shared" si="3"/>
        <v>-3.999999999996362E-05</v>
      </c>
    </row>
    <row r="9" spans="1:9" ht="12.75">
      <c r="A9" s="3">
        <v>6</v>
      </c>
      <c r="B9" s="7">
        <v>1.91</v>
      </c>
      <c r="C9" s="3">
        <f t="shared" si="0"/>
        <v>0.0001910076403056122</v>
      </c>
      <c r="D9" s="3">
        <f t="shared" si="1"/>
        <v>0.00019103989455827972</v>
      </c>
      <c r="E9" s="4">
        <f t="shared" si="2"/>
        <v>-0.00016883516786950518</v>
      </c>
      <c r="F9" s="7">
        <v>1.5654</v>
      </c>
      <c r="G9" s="7">
        <v>8194.1</v>
      </c>
      <c r="H9" s="3">
        <v>8194</v>
      </c>
      <c r="I9" s="3">
        <f t="shared" si="3"/>
        <v>-1.2204051745223798E-05</v>
      </c>
    </row>
    <row r="10" spans="1:9" ht="12.75">
      <c r="A10" s="3">
        <v>7</v>
      </c>
      <c r="B10" s="7">
        <v>2.0745</v>
      </c>
      <c r="C10" s="3">
        <f t="shared" si="0"/>
        <v>0.00020745829833193326</v>
      </c>
      <c r="D10" s="3">
        <f t="shared" si="1"/>
        <v>0.00020748792985989754</v>
      </c>
      <c r="E10" s="4">
        <f t="shared" si="2"/>
        <v>-0.00014281085162055418</v>
      </c>
      <c r="F10" s="7">
        <v>1.401</v>
      </c>
      <c r="G10" s="7">
        <v>6752.2</v>
      </c>
      <c r="H10" s="3">
        <v>6752</v>
      </c>
      <c r="I10" s="3">
        <f t="shared" si="3"/>
        <v>-2.962085308054178E-05</v>
      </c>
    </row>
    <row r="11" spans="1:9" ht="12.75">
      <c r="A11" s="3">
        <v>8</v>
      </c>
      <c r="B11" s="7">
        <v>2.229</v>
      </c>
      <c r="C11" s="3">
        <f t="shared" si="0"/>
        <v>0.00022290891635665425</v>
      </c>
      <c r="D11" s="3">
        <f t="shared" si="1"/>
        <v>0.00022295146464465824</v>
      </c>
      <c r="E11" s="4">
        <f t="shared" si="2"/>
        <v>-0.00019084103381782633</v>
      </c>
      <c r="F11" s="7">
        <v>1.2467</v>
      </c>
      <c r="G11" s="7">
        <v>5591.8</v>
      </c>
      <c r="H11" s="3">
        <v>5592</v>
      </c>
      <c r="I11" s="3">
        <f t="shared" si="3"/>
        <v>3.576537911298607E-05</v>
      </c>
    </row>
    <row r="14" spans="1:2" ht="12.75">
      <c r="A14" s="15" t="s">
        <v>35</v>
      </c>
      <c r="B14" s="15"/>
    </row>
    <row r="15" spans="1:2" ht="12.75">
      <c r="A15" s="10">
        <v>9999.6</v>
      </c>
      <c r="B15" s="2" t="s">
        <v>1</v>
      </c>
    </row>
    <row r="18" spans="5:7" ht="12.75">
      <c r="E18" s="15" t="s">
        <v>24</v>
      </c>
      <c r="F18" s="15"/>
      <c r="G18" s="15"/>
    </row>
    <row r="19" spans="5:7" ht="12.75">
      <c r="E19" s="22">
        <v>39868</v>
      </c>
      <c r="F19" s="22"/>
      <c r="G19" s="22"/>
    </row>
    <row r="21" spans="1:2" ht="12.75">
      <c r="A21" s="18" t="s">
        <v>27</v>
      </c>
      <c r="B21" s="18"/>
    </row>
    <row r="22" spans="1:5" ht="12.75">
      <c r="A22" s="18" t="s">
        <v>58</v>
      </c>
      <c r="B22" s="18"/>
      <c r="D22" s="8" t="s">
        <v>53</v>
      </c>
      <c r="E22" s="9">
        <v>0.155</v>
      </c>
    </row>
    <row r="23" spans="1:5" ht="12.75">
      <c r="A23" s="1"/>
      <c r="B23" s="1"/>
      <c r="D23" s="8" t="s">
        <v>54</v>
      </c>
      <c r="E23" s="9">
        <v>9997.4</v>
      </c>
    </row>
    <row r="24" spans="1:5" ht="12.75">
      <c r="A24" s="18" t="s">
        <v>57</v>
      </c>
      <c r="B24" s="18"/>
      <c r="D24" s="8" t="s">
        <v>55</v>
      </c>
      <c r="E24" s="9">
        <f>E23-E22</f>
        <v>9997.244999999999</v>
      </c>
    </row>
    <row r="25" spans="1:2" ht="12.75">
      <c r="A25" s="18">
        <v>3.4774</v>
      </c>
      <c r="B25" s="18"/>
    </row>
  </sheetData>
  <mergeCells count="8">
    <mergeCell ref="A22:B22"/>
    <mergeCell ref="A24:B24"/>
    <mergeCell ref="A25:B25"/>
    <mergeCell ref="B1:I1"/>
    <mergeCell ref="A14:B14"/>
    <mergeCell ref="E18:G18"/>
    <mergeCell ref="E19:G19"/>
    <mergeCell ref="A21:B21"/>
  </mergeCells>
  <printOptions/>
  <pageMargins left="0.75" right="0.75" top="1" bottom="1" header="0.5" footer="0.5"/>
  <pageSetup horizontalDpi="600" verticalDpi="6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60" workbookViewId="0" topLeftCell="A1">
      <selection activeCell="E20" sqref="E20"/>
    </sheetView>
  </sheetViews>
  <sheetFormatPr defaultColWidth="9.140625" defaultRowHeight="12.75"/>
  <cols>
    <col min="1" max="2" width="9.28125" style="0" bestFit="1" customWidth="1"/>
    <col min="3" max="3" width="14.421875" style="0" bestFit="1" customWidth="1"/>
    <col min="4" max="4" width="12.421875" style="0" customWidth="1"/>
    <col min="5" max="5" width="8.8515625" style="0" customWidth="1"/>
    <col min="6" max="7" width="9.28125" style="0" bestFit="1" customWidth="1"/>
    <col min="8" max="8" width="9.00390625" style="0" customWidth="1"/>
    <col min="9" max="9" width="15.140625" style="0" bestFit="1" customWidth="1"/>
    <col min="10" max="10" width="10.7109375" style="0" customWidth="1"/>
    <col min="11" max="11" width="9.28125" style="0" customWidth="1"/>
  </cols>
  <sheetData>
    <row r="1" spans="2:9" ht="12.75">
      <c r="B1" s="14" t="s">
        <v>60</v>
      </c>
      <c r="C1" s="14"/>
      <c r="D1" s="14"/>
      <c r="E1" s="14"/>
      <c r="F1" s="14"/>
      <c r="G1" s="14"/>
      <c r="H1" s="14"/>
      <c r="I1" s="14"/>
    </row>
    <row r="2" spans="1:9" ht="12.75">
      <c r="A2" s="3"/>
      <c r="B2" s="3" t="s">
        <v>36</v>
      </c>
      <c r="C2" s="3" t="s">
        <v>37</v>
      </c>
      <c r="D2" s="3" t="s">
        <v>10</v>
      </c>
      <c r="E2" s="3" t="s">
        <v>9</v>
      </c>
      <c r="F2" s="3" t="s">
        <v>13</v>
      </c>
      <c r="G2" s="3" t="s">
        <v>14</v>
      </c>
      <c r="H2" s="3" t="s">
        <v>15</v>
      </c>
      <c r="I2" s="3" t="s">
        <v>7</v>
      </c>
    </row>
    <row r="3" spans="1:9" ht="12.75">
      <c r="A3" s="3">
        <v>0</v>
      </c>
      <c r="B3" s="7">
        <v>0.88026</v>
      </c>
      <c r="C3" s="3">
        <f aca="true" t="shared" si="0" ref="C3:C11">B3/$A$15</f>
        <v>8.797840368360718E-05</v>
      </c>
      <c r="D3" s="3">
        <f aca="true" t="shared" si="1" ref="D3:D11">F3/G3</f>
        <v>8.797219396405561E-05</v>
      </c>
      <c r="E3" s="4">
        <f aca="true" t="shared" si="2" ref="E3:E11">(C3-D3)/D3</f>
        <v>7.058729891519248E-05</v>
      </c>
      <c r="F3" s="7">
        <v>2.5943</v>
      </c>
      <c r="G3" s="7">
        <v>29490</v>
      </c>
      <c r="H3" s="3">
        <v>29490</v>
      </c>
      <c r="I3" s="3">
        <f aca="true" t="shared" si="3" ref="I3:I11">(H3-G3)/H3</f>
        <v>0</v>
      </c>
    </row>
    <row r="4" spans="1:9" ht="12.75">
      <c r="A4" s="3">
        <v>1</v>
      </c>
      <c r="B4" s="7">
        <v>1.0389</v>
      </c>
      <c r="C4" s="3">
        <f t="shared" si="0"/>
        <v>0.000103833825900188</v>
      </c>
      <c r="D4" s="3">
        <f t="shared" si="1"/>
        <v>0.00010382352941176471</v>
      </c>
      <c r="E4" s="4">
        <f t="shared" si="2"/>
        <v>9.917297631492552E-05</v>
      </c>
      <c r="F4" s="7">
        <v>2.4357</v>
      </c>
      <c r="G4" s="7">
        <v>23460</v>
      </c>
      <c r="H4" s="3">
        <v>23460</v>
      </c>
      <c r="I4" s="3">
        <f t="shared" si="3"/>
        <v>0</v>
      </c>
    </row>
    <row r="5" spans="1:9" ht="12.75">
      <c r="A5" s="3">
        <v>2</v>
      </c>
      <c r="B5" s="7">
        <v>1.2075</v>
      </c>
      <c r="C5" s="3">
        <f t="shared" si="0"/>
        <v>0.00012068470957212149</v>
      </c>
      <c r="D5" s="3">
        <f t="shared" si="1"/>
        <v>0.00012067166959391133</v>
      </c>
      <c r="E5" s="4">
        <f t="shared" si="2"/>
        <v>0.00010806163745010553</v>
      </c>
      <c r="F5" s="7">
        <v>2.2673</v>
      </c>
      <c r="G5" s="7">
        <v>18789</v>
      </c>
      <c r="H5" s="3">
        <v>18790</v>
      </c>
      <c r="I5" s="3">
        <f t="shared" si="3"/>
        <v>5.321979776476849E-05</v>
      </c>
    </row>
    <row r="6" spans="1:9" ht="12.75">
      <c r="A6" s="3">
        <v>3</v>
      </c>
      <c r="B6" s="7">
        <v>1.3833</v>
      </c>
      <c r="C6" s="3">
        <f t="shared" si="0"/>
        <v>0.00013825520393467134</v>
      </c>
      <c r="D6" s="3">
        <f t="shared" si="1"/>
        <v>0.00013823937611526005</v>
      </c>
      <c r="E6" s="4">
        <f t="shared" si="2"/>
        <v>0.00011449573816142984</v>
      </c>
      <c r="F6" s="7">
        <v>2.0917</v>
      </c>
      <c r="G6" s="7">
        <v>15131</v>
      </c>
      <c r="H6" s="3">
        <v>15130</v>
      </c>
      <c r="I6" s="3">
        <f t="shared" si="3"/>
        <v>-6.609385327164574E-05</v>
      </c>
    </row>
    <row r="7" spans="1:9" ht="12.75">
      <c r="A7" s="3">
        <v>4</v>
      </c>
      <c r="B7" s="7">
        <v>1.5616</v>
      </c>
      <c r="C7" s="3">
        <f t="shared" si="0"/>
        <v>0.0001560755631203519</v>
      </c>
      <c r="D7" s="3">
        <f t="shared" si="1"/>
        <v>0.0001560639425821711</v>
      </c>
      <c r="E7" s="4">
        <f t="shared" si="2"/>
        <v>7.446010903307908E-05</v>
      </c>
      <c r="F7" s="7">
        <v>1.9135</v>
      </c>
      <c r="G7" s="7">
        <v>12261</v>
      </c>
      <c r="H7" s="3">
        <v>12260</v>
      </c>
      <c r="I7" s="3">
        <f t="shared" si="3"/>
        <v>-8.156606851549755E-05</v>
      </c>
    </row>
    <row r="8" spans="1:9" ht="12.75">
      <c r="A8" s="3">
        <v>5</v>
      </c>
      <c r="B8" s="7">
        <v>1.7382</v>
      </c>
      <c r="C8" s="3">
        <f t="shared" si="0"/>
        <v>0.00017372601422630356</v>
      </c>
      <c r="D8" s="3">
        <f t="shared" si="1"/>
        <v>0.00017372042322539354</v>
      </c>
      <c r="E8" s="4">
        <f t="shared" si="2"/>
        <v>3.2183901041762266E-05</v>
      </c>
      <c r="F8" s="7">
        <v>1.7371</v>
      </c>
      <c r="G8" s="7">
        <v>9999.4</v>
      </c>
      <c r="H8" s="3">
        <v>10000</v>
      </c>
      <c r="I8" s="3">
        <f t="shared" si="3"/>
        <v>6.0000000000036377E-05</v>
      </c>
    </row>
    <row r="9" spans="1:9" ht="12.75">
      <c r="A9" s="3">
        <v>6</v>
      </c>
      <c r="B9" s="7">
        <v>1.9107</v>
      </c>
      <c r="C9" s="3">
        <f t="shared" si="0"/>
        <v>0.00019096668702232094</v>
      </c>
      <c r="D9" s="3">
        <f t="shared" si="1"/>
        <v>0.0001909544672386229</v>
      </c>
      <c r="E9" s="4">
        <f t="shared" si="2"/>
        <v>6.399318054590926E-05</v>
      </c>
      <c r="F9" s="7">
        <v>1.5647</v>
      </c>
      <c r="G9" s="7">
        <v>8194.1</v>
      </c>
      <c r="H9" s="3">
        <v>8194</v>
      </c>
      <c r="I9" s="3">
        <f t="shared" si="3"/>
        <v>-1.2204051745223798E-05</v>
      </c>
    </row>
    <row r="10" spans="1:9" ht="12.75">
      <c r="A10" s="3">
        <v>7</v>
      </c>
      <c r="B10" s="7">
        <v>2.0752</v>
      </c>
      <c r="C10" s="3">
        <f t="shared" si="0"/>
        <v>0.0002074077923843201</v>
      </c>
      <c r="D10" s="3">
        <f t="shared" si="1"/>
        <v>0.00020739599840054502</v>
      </c>
      <c r="E10" s="4">
        <f t="shared" si="2"/>
        <v>5.686697846652048E-05</v>
      </c>
      <c r="F10" s="7">
        <v>1.4004</v>
      </c>
      <c r="G10" s="7">
        <v>6752.3</v>
      </c>
      <c r="H10" s="3">
        <v>6752</v>
      </c>
      <c r="I10" s="3">
        <f t="shared" si="3"/>
        <v>-4.443127962088002E-05</v>
      </c>
    </row>
    <row r="11" spans="1:9" ht="12.75">
      <c r="A11" s="3">
        <v>8</v>
      </c>
      <c r="B11" s="7">
        <v>2.2297</v>
      </c>
      <c r="C11" s="3">
        <f t="shared" si="0"/>
        <v>0.00022284943845379647</v>
      </c>
      <c r="D11" s="3">
        <f t="shared" si="1"/>
        <v>0.0002228222965360611</v>
      </c>
      <c r="E11" s="4">
        <f t="shared" si="2"/>
        <v>0.0001218097028767261</v>
      </c>
      <c r="F11" s="7">
        <v>1.246</v>
      </c>
      <c r="G11" s="7">
        <v>5591.9</v>
      </c>
      <c r="H11" s="3">
        <v>5592</v>
      </c>
      <c r="I11" s="3">
        <f t="shared" si="3"/>
        <v>1.7882689556574356E-05</v>
      </c>
    </row>
    <row r="14" spans="1:2" ht="12.75">
      <c r="A14" s="15" t="s">
        <v>38</v>
      </c>
      <c r="B14" s="15"/>
    </row>
    <row r="15" spans="1:2" ht="12.75">
      <c r="A15" s="10">
        <f>E24</f>
        <v>10005.41</v>
      </c>
      <c r="B15" s="2" t="s">
        <v>1</v>
      </c>
    </row>
    <row r="18" spans="5:7" ht="12.75">
      <c r="E18" s="15" t="s">
        <v>24</v>
      </c>
      <c r="F18" s="15"/>
      <c r="G18" s="15"/>
    </row>
    <row r="19" spans="5:7" ht="12.75">
      <c r="E19" s="22">
        <v>39868</v>
      </c>
      <c r="F19" s="22"/>
      <c r="G19" s="22"/>
    </row>
    <row r="21" spans="1:2" ht="12.75">
      <c r="A21" s="18" t="s">
        <v>27</v>
      </c>
      <c r="B21" s="18"/>
    </row>
    <row r="22" spans="1:5" ht="12.75">
      <c r="A22" s="18" t="s">
        <v>58</v>
      </c>
      <c r="B22" s="18"/>
      <c r="D22" s="8" t="s">
        <v>53</v>
      </c>
      <c r="E22" s="9">
        <v>0.19</v>
      </c>
    </row>
    <row r="23" spans="1:5" ht="12.75">
      <c r="A23" s="1"/>
      <c r="B23" s="1"/>
      <c r="D23" s="8" t="s">
        <v>54</v>
      </c>
      <c r="E23" s="9">
        <v>10005.6</v>
      </c>
    </row>
    <row r="24" spans="1:5" ht="12.75">
      <c r="A24" s="18" t="s">
        <v>57</v>
      </c>
      <c r="B24" s="18"/>
      <c r="D24" s="8" t="s">
        <v>56</v>
      </c>
      <c r="E24" s="9">
        <f>E23-E22</f>
        <v>10005.41</v>
      </c>
    </row>
    <row r="25" spans="1:2" ht="12.75">
      <c r="A25" s="18">
        <v>3.4774</v>
      </c>
      <c r="B25" s="18"/>
    </row>
  </sheetData>
  <mergeCells count="8">
    <mergeCell ref="A22:B22"/>
    <mergeCell ref="A24:B24"/>
    <mergeCell ref="A25:B25"/>
    <mergeCell ref="B1:I1"/>
    <mergeCell ref="A14:B14"/>
    <mergeCell ref="E18:G18"/>
    <mergeCell ref="E19:G19"/>
    <mergeCell ref="A21:B21"/>
  </mergeCells>
  <printOptions/>
  <pageMargins left="0.75" right="0.75" top="1" bottom="1" header="0.5" footer="0.5"/>
  <pageSetup horizontalDpi="600" verticalDpi="6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4"/>
  <sheetViews>
    <sheetView view="pageBreakPreview" zoomScale="60" workbookViewId="0" topLeftCell="A1">
      <selection activeCell="H4" sqref="H4"/>
    </sheetView>
  </sheetViews>
  <sheetFormatPr defaultColWidth="9.140625" defaultRowHeight="12.75"/>
  <cols>
    <col min="3" max="3" width="9.57421875" style="0" bestFit="1" customWidth="1"/>
    <col min="5" max="5" width="11.00390625" style="0" customWidth="1"/>
  </cols>
  <sheetData>
    <row r="1" spans="2:7" ht="12.75">
      <c r="B1" s="18" t="s">
        <v>67</v>
      </c>
      <c r="C1" s="18"/>
      <c r="D1" s="18"/>
      <c r="E1" s="18"/>
      <c r="F1" s="18"/>
      <c r="G1" s="18"/>
    </row>
    <row r="2" spans="2:8" ht="12.75">
      <c r="B2" t="s">
        <v>29</v>
      </c>
      <c r="H2" t="s">
        <v>24</v>
      </c>
    </row>
    <row r="3" spans="2:8" ht="12.75">
      <c r="B3" t="s">
        <v>70</v>
      </c>
      <c r="D3">
        <v>12.204</v>
      </c>
      <c r="H3" t="s">
        <v>71</v>
      </c>
    </row>
    <row r="4" spans="2:4" ht="12.75">
      <c r="B4" t="s">
        <v>19</v>
      </c>
      <c r="C4" t="s">
        <v>17</v>
      </c>
      <c r="D4" t="s">
        <v>18</v>
      </c>
    </row>
    <row r="5" spans="2:8" ht="12.75">
      <c r="B5">
        <v>0</v>
      </c>
      <c r="C5">
        <v>-0.0082</v>
      </c>
      <c r="D5">
        <f aca="true" t="shared" si="0" ref="D5:D19">IF(B5&gt;0,C5/B5,0)</f>
        <v>0</v>
      </c>
      <c r="H5" t="s">
        <v>52</v>
      </c>
    </row>
    <row r="6" spans="2:4" ht="12.75">
      <c r="B6">
        <v>1E-05</v>
      </c>
      <c r="C6">
        <v>-0.0032</v>
      </c>
      <c r="D6">
        <f t="shared" si="0"/>
        <v>-320</v>
      </c>
    </row>
    <row r="7" spans="2:4" ht="12.75">
      <c r="B7">
        <v>0.0001</v>
      </c>
      <c r="C7">
        <v>0.042</v>
      </c>
      <c r="D7">
        <f t="shared" si="0"/>
        <v>420</v>
      </c>
    </row>
    <row r="8" spans="2:4" ht="12.75">
      <c r="B8">
        <v>0.001</v>
      </c>
      <c r="C8">
        <v>0.493</v>
      </c>
      <c r="D8">
        <f t="shared" si="0"/>
        <v>493</v>
      </c>
    </row>
    <row r="9" spans="2:4" ht="12.75">
      <c r="B9">
        <v>0.002</v>
      </c>
      <c r="C9">
        <v>0.9962</v>
      </c>
      <c r="D9">
        <f t="shared" si="0"/>
        <v>498.09999999999997</v>
      </c>
    </row>
    <row r="10" spans="2:4" ht="12.75">
      <c r="B10">
        <v>0.003</v>
      </c>
      <c r="C10">
        <v>1.4983</v>
      </c>
      <c r="D10">
        <f t="shared" si="0"/>
        <v>499.43333333333334</v>
      </c>
    </row>
    <row r="11" spans="2:6" ht="12.75">
      <c r="B11">
        <v>0.004</v>
      </c>
      <c r="C11">
        <v>2.0004</v>
      </c>
      <c r="D11">
        <f t="shared" si="0"/>
        <v>500.09999999999997</v>
      </c>
      <c r="F11" t="s">
        <v>31</v>
      </c>
    </row>
    <row r="12" spans="2:4" ht="12.75">
      <c r="B12">
        <v>0.00495</v>
      </c>
      <c r="C12">
        <v>2.4775</v>
      </c>
      <c r="D12">
        <f t="shared" si="0"/>
        <v>500.50505050505046</v>
      </c>
    </row>
    <row r="13" spans="2:4" ht="12.75">
      <c r="B13">
        <v>0.005</v>
      </c>
      <c r="C13">
        <v>2.5027</v>
      </c>
      <c r="D13">
        <f t="shared" si="0"/>
        <v>500.53999999999996</v>
      </c>
    </row>
    <row r="14" spans="2:4" ht="12.75">
      <c r="B14">
        <v>0.006</v>
      </c>
      <c r="C14">
        <v>3.0049</v>
      </c>
      <c r="D14">
        <f t="shared" si="0"/>
        <v>500.81666666666666</v>
      </c>
    </row>
    <row r="15" spans="2:4" ht="12.75">
      <c r="B15">
        <v>0.007</v>
      </c>
      <c r="C15">
        <v>3.5071</v>
      </c>
      <c r="D15">
        <f t="shared" si="0"/>
        <v>501.0142857142857</v>
      </c>
    </row>
    <row r="16" spans="2:4" ht="12.75">
      <c r="B16">
        <v>0.008</v>
      </c>
      <c r="C16">
        <v>4.0093</v>
      </c>
      <c r="D16">
        <f t="shared" si="0"/>
        <v>501.16249999999997</v>
      </c>
    </row>
    <row r="17" spans="2:4" ht="12.75">
      <c r="B17">
        <v>0.009</v>
      </c>
      <c r="C17">
        <v>4.5114</v>
      </c>
      <c r="D17">
        <f t="shared" si="0"/>
        <v>501.2666666666667</v>
      </c>
    </row>
    <row r="18" spans="2:4" ht="12.75">
      <c r="B18">
        <v>0.0095</v>
      </c>
      <c r="C18">
        <v>4.7627</v>
      </c>
      <c r="D18">
        <f t="shared" si="0"/>
        <v>501.33684210526314</v>
      </c>
    </row>
    <row r="19" spans="2:4" ht="12.75">
      <c r="B19">
        <v>0.00975</v>
      </c>
      <c r="C19">
        <v>4.8882</v>
      </c>
      <c r="D19">
        <f t="shared" si="0"/>
        <v>501.3538461538462</v>
      </c>
    </row>
    <row r="20" ht="12.75">
      <c r="D20">
        <f>AVERAGE(D9:D19)</f>
        <v>500.5117446495556</v>
      </c>
    </row>
    <row r="25" spans="2:5" ht="12.75">
      <c r="B25" t="s">
        <v>19</v>
      </c>
      <c r="C25" t="s">
        <v>28</v>
      </c>
      <c r="D25" t="s">
        <v>17</v>
      </c>
      <c r="E25" t="s">
        <v>18</v>
      </c>
    </row>
    <row r="26" spans="2:5" ht="12.75">
      <c r="B26">
        <v>0</v>
      </c>
      <c r="E26">
        <f aca="true" t="shared" si="1" ref="E26:E33">IF(B26&gt;0,D26/B26,0)</f>
        <v>0</v>
      </c>
    </row>
    <row r="27" spans="2:5" ht="12.75">
      <c r="B27">
        <v>1E-05</v>
      </c>
      <c r="E27">
        <f t="shared" si="1"/>
        <v>0</v>
      </c>
    </row>
    <row r="28" spans="2:5" ht="12.75">
      <c r="B28">
        <v>0.0001</v>
      </c>
      <c r="E28">
        <f t="shared" si="1"/>
        <v>0</v>
      </c>
    </row>
    <row r="29" spans="2:5" ht="12.75">
      <c r="B29">
        <v>0.001</v>
      </c>
      <c r="E29">
        <f t="shared" si="1"/>
        <v>0</v>
      </c>
    </row>
    <row r="30" spans="2:5" ht="12.75">
      <c r="B30">
        <v>0.002</v>
      </c>
      <c r="E30">
        <f t="shared" si="1"/>
        <v>0</v>
      </c>
    </row>
    <row r="31" spans="2:5" ht="12.75">
      <c r="B31">
        <v>0.003</v>
      </c>
      <c r="E31">
        <f t="shared" si="1"/>
        <v>0</v>
      </c>
    </row>
    <row r="32" spans="2:5" ht="12.75">
      <c r="B32">
        <v>0.004</v>
      </c>
      <c r="E32">
        <f t="shared" si="1"/>
        <v>0</v>
      </c>
    </row>
    <row r="33" spans="2:5" ht="12.75">
      <c r="B33">
        <v>0.00495</v>
      </c>
      <c r="E33">
        <f t="shared" si="1"/>
        <v>0</v>
      </c>
    </row>
    <row r="34" ht="12.75">
      <c r="E34">
        <f>AVERAGE(E28:E33)</f>
        <v>0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3"/>
  <sheetViews>
    <sheetView view="pageBreakPreview" zoomScale="60" workbookViewId="0" topLeftCell="A1">
      <selection activeCell="G10" sqref="G10"/>
    </sheetView>
  </sheetViews>
  <sheetFormatPr defaultColWidth="9.140625" defaultRowHeight="12.75"/>
  <cols>
    <col min="2" max="2" width="9.8515625" style="0" bestFit="1" customWidth="1"/>
    <col min="4" max="4" width="9.7109375" style="0" bestFit="1" customWidth="1"/>
    <col min="5" max="5" width="9.28125" style="0" bestFit="1" customWidth="1"/>
    <col min="7" max="7" width="10.57421875" style="0" bestFit="1" customWidth="1"/>
  </cols>
  <sheetData>
    <row r="1" spans="2:7" ht="12.75">
      <c r="B1" s="18" t="s">
        <v>68</v>
      </c>
      <c r="C1" s="18"/>
      <c r="D1" s="18"/>
      <c r="E1" s="18"/>
      <c r="F1" s="18"/>
      <c r="G1" s="18"/>
    </row>
    <row r="2" spans="2:5" ht="12.75">
      <c r="B2" t="s">
        <v>19</v>
      </c>
      <c r="D2" t="s">
        <v>17</v>
      </c>
      <c r="E2" t="s">
        <v>18</v>
      </c>
    </row>
    <row r="3" spans="2:5" ht="12.75">
      <c r="B3">
        <v>0</v>
      </c>
      <c r="D3">
        <v>-0.0064</v>
      </c>
      <c r="E3">
        <f aca="true" t="shared" si="0" ref="E3:E10">IF(B3&gt;0,D3/B3,0)</f>
        <v>0</v>
      </c>
    </row>
    <row r="4" spans="2:5" ht="12.75">
      <c r="B4">
        <v>1E-05</v>
      </c>
      <c r="D4">
        <v>0.014</v>
      </c>
      <c r="E4">
        <f t="shared" si="0"/>
        <v>1400</v>
      </c>
    </row>
    <row r="5" spans="2:5" ht="12.75">
      <c r="B5">
        <v>0.0001</v>
      </c>
      <c r="D5">
        <v>0.093</v>
      </c>
      <c r="E5">
        <f t="shared" si="0"/>
        <v>930</v>
      </c>
    </row>
    <row r="6" spans="2:5" ht="12.75">
      <c r="B6">
        <v>0.001</v>
      </c>
      <c r="D6">
        <v>0.99358</v>
      </c>
      <c r="E6">
        <f t="shared" si="0"/>
        <v>993.58</v>
      </c>
    </row>
    <row r="7" spans="2:5" ht="12.75">
      <c r="B7">
        <v>0.002</v>
      </c>
      <c r="D7">
        <v>1.9938</v>
      </c>
      <c r="E7">
        <f t="shared" si="0"/>
        <v>996.9</v>
      </c>
    </row>
    <row r="8" spans="2:7" ht="12.75">
      <c r="B8">
        <v>0.003</v>
      </c>
      <c r="D8">
        <v>2.994</v>
      </c>
      <c r="E8">
        <f t="shared" si="0"/>
        <v>998</v>
      </c>
      <c r="G8" s="2" t="s">
        <v>24</v>
      </c>
    </row>
    <row r="9" spans="2:7" ht="12.75">
      <c r="B9">
        <v>0.004</v>
      </c>
      <c r="D9">
        <v>3.9941</v>
      </c>
      <c r="E9">
        <f t="shared" si="0"/>
        <v>998.525</v>
      </c>
      <c r="G9" s="6">
        <v>39840</v>
      </c>
    </row>
    <row r="10" spans="2:5" ht="12.75">
      <c r="B10">
        <v>0.00495</v>
      </c>
      <c r="D10">
        <v>4.9444</v>
      </c>
      <c r="E10">
        <f t="shared" si="0"/>
        <v>998.8686868686867</v>
      </c>
    </row>
    <row r="11" ht="12.75">
      <c r="E11">
        <f>AVERAGE(E6:E10)</f>
        <v>997.1747373737373</v>
      </c>
    </row>
    <row r="13" ht="12.75">
      <c r="B13" t="s">
        <v>30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8"/>
  <sheetViews>
    <sheetView view="pageBreakPreview" zoomScale="60" workbookViewId="0" topLeftCell="A1">
      <selection activeCell="N34" sqref="N34"/>
    </sheetView>
  </sheetViews>
  <sheetFormatPr defaultColWidth="9.140625" defaultRowHeight="12.75"/>
  <cols>
    <col min="2" max="2" width="9.8515625" style="0" bestFit="1" customWidth="1"/>
    <col min="3" max="3" width="9.7109375" style="0" bestFit="1" customWidth="1"/>
    <col min="4" max="4" width="9.28125" style="0" bestFit="1" customWidth="1"/>
    <col min="6" max="6" width="10.57421875" style="0" bestFit="1" customWidth="1"/>
  </cols>
  <sheetData>
    <row r="1" spans="2:7" ht="12.75">
      <c r="B1" s="18" t="s">
        <v>69</v>
      </c>
      <c r="C1" s="18"/>
      <c r="D1" s="18"/>
      <c r="E1" s="18"/>
      <c r="F1" s="18"/>
      <c r="G1" s="18"/>
    </row>
    <row r="2" spans="2:4" ht="12.75">
      <c r="B2" t="s">
        <v>19</v>
      </c>
      <c r="C2" t="s">
        <v>17</v>
      </c>
      <c r="D2" t="s">
        <v>18</v>
      </c>
    </row>
    <row r="3" spans="2:4" ht="12.75">
      <c r="B3">
        <v>0</v>
      </c>
      <c r="C3">
        <v>0.0162</v>
      </c>
      <c r="D3">
        <f>IF(B3&gt;0,C3/B3,0)</f>
        <v>0</v>
      </c>
    </row>
    <row r="4" spans="2:6" ht="12.75">
      <c r="B4">
        <v>1E-05</v>
      </c>
      <c r="C4">
        <v>0.021</v>
      </c>
      <c r="D4">
        <f aca="true" t="shared" si="0" ref="D4:D10">IF(B4&gt;0,C4/B4,0)</f>
        <v>2100</v>
      </c>
      <c r="F4" s="2" t="s">
        <v>24</v>
      </c>
    </row>
    <row r="5" spans="2:6" ht="12.75">
      <c r="B5">
        <v>0.0001</v>
      </c>
      <c r="C5">
        <v>0.0663</v>
      </c>
      <c r="D5">
        <f t="shared" si="0"/>
        <v>663</v>
      </c>
      <c r="F5" s="6">
        <v>39840</v>
      </c>
    </row>
    <row r="6" spans="2:4" ht="12.75">
      <c r="B6">
        <v>0.001</v>
      </c>
      <c r="C6">
        <v>0.518</v>
      </c>
      <c r="D6">
        <f t="shared" si="0"/>
        <v>518</v>
      </c>
    </row>
    <row r="7" spans="2:4" ht="12.75">
      <c r="B7">
        <v>0.002</v>
      </c>
      <c r="C7">
        <v>1.0198</v>
      </c>
      <c r="D7">
        <f t="shared" si="0"/>
        <v>509.90000000000003</v>
      </c>
    </row>
    <row r="8" spans="2:4" ht="12.75">
      <c r="B8">
        <v>0.003</v>
      </c>
      <c r="C8">
        <v>1.5217</v>
      </c>
      <c r="D8">
        <f t="shared" si="0"/>
        <v>507.23333333333335</v>
      </c>
    </row>
    <row r="9" spans="2:4" ht="12.75">
      <c r="B9">
        <v>0.004</v>
      </c>
      <c r="C9">
        <v>2.0235</v>
      </c>
      <c r="D9">
        <f t="shared" si="0"/>
        <v>505.87499999999994</v>
      </c>
    </row>
    <row r="10" spans="2:4" ht="12.75">
      <c r="B10">
        <v>0.00495</v>
      </c>
      <c r="C10">
        <v>2.5001</v>
      </c>
      <c r="D10">
        <f t="shared" si="0"/>
        <v>505.07070707070704</v>
      </c>
    </row>
    <row r="11" spans="2:4" ht="12.75">
      <c r="B11">
        <v>0.005</v>
      </c>
      <c r="C11">
        <v>2.5244</v>
      </c>
      <c r="D11">
        <f aca="true" t="shared" si="1" ref="D11:D17">IF(B11&gt;0,C11/B11,0)</f>
        <v>504.88</v>
      </c>
    </row>
    <row r="12" spans="2:4" ht="12.75">
      <c r="B12">
        <v>0.006</v>
      </c>
      <c r="C12">
        <v>3.0266</v>
      </c>
      <c r="D12">
        <f t="shared" si="1"/>
        <v>504.43333333333334</v>
      </c>
    </row>
    <row r="13" spans="2:4" ht="12.75">
      <c r="B13">
        <v>0.007</v>
      </c>
      <c r="C13">
        <v>3.5286</v>
      </c>
      <c r="D13">
        <f t="shared" si="1"/>
        <v>504.0857142857143</v>
      </c>
    </row>
    <row r="14" spans="2:4" ht="12.75">
      <c r="B14">
        <v>0.008</v>
      </c>
      <c r="C14">
        <v>4.031</v>
      </c>
      <c r="D14">
        <f t="shared" si="1"/>
        <v>503.87499999999994</v>
      </c>
    </row>
    <row r="15" spans="2:4" ht="12.75">
      <c r="B15">
        <v>0.009</v>
      </c>
      <c r="C15">
        <v>4.5328</v>
      </c>
      <c r="D15">
        <f t="shared" si="1"/>
        <v>503.6444444444445</v>
      </c>
    </row>
    <row r="16" spans="2:4" ht="12.75">
      <c r="B16">
        <v>0.0095</v>
      </c>
      <c r="C16">
        <v>4.7835</v>
      </c>
      <c r="D16">
        <f t="shared" si="1"/>
        <v>503.5263157894737</v>
      </c>
    </row>
    <row r="17" spans="2:6" ht="12.75">
      <c r="B17">
        <v>0.00975</v>
      </c>
      <c r="C17">
        <v>4.908</v>
      </c>
      <c r="D17">
        <f t="shared" si="1"/>
        <v>503.3846153846154</v>
      </c>
      <c r="F17" t="s">
        <v>32</v>
      </c>
    </row>
    <row r="18" ht="12.75">
      <c r="D18">
        <f>AVERAGE(D7:D17)</f>
        <v>505.08258760378374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cp:lastPrinted>2009-03-17T23:56:19Z</cp:lastPrinted>
  <dcterms:created xsi:type="dcterms:W3CDTF">2007-03-13T05:09:28Z</dcterms:created>
  <dcterms:modified xsi:type="dcterms:W3CDTF">2009-03-17T23:57:09Z</dcterms:modified>
  <cp:category/>
  <cp:version/>
  <cp:contentType/>
  <cp:contentStatus/>
</cp:coreProperties>
</file>